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<sst xmlns="http://schemas.openxmlformats.org/spreadsheetml/2006/main" count="356" uniqueCount="119">
  <si>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</si>
  <si>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</si>
  <si>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</si>
  <si>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</si>
  <si>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</si>
  <si>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</si>
  <si>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</si>
  <si>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</si>
  <si>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</si>
  <si>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</si>
  <si>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</si>
  <si>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</si>
  <si>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</si>
  <si>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</si>
  <si>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</si>
  <si>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</si>
  <si>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</si>
  <si>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</si>
  <si>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</si>
  <si>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</si>
  <si>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</si>
  <si>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</si>
  <si>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</si>
  <si>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</si>
  <si>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</si>
  <si>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</si>
  <si>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</si>
  <si>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</si>
  <si>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</si>
  <si>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</si>
  <si>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</si>
  <si>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</si>
  <si>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</si>
  <si>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</si>
  <si>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</si>
  <si>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</si>
  <si>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</si>
  <si>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</si>
  <si>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</si>
  <si>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</si>
  <si>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</si>
  <si>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</si>
  <si>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</si>
  <si>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</si>
  <si>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</si>
  <si>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</si>
  <si>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</si>
  <si>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</si>
  <si>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</si>
  <si>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</si>
  <si>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</si>
  <si>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</si>
  <si>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</si>
  <si>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</si>
  <si>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</si>
  <si>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</si>
  <si>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</si>
  <si>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</si>
  <si>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</si>
  <si>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</si>
  <si>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</si>
  <si>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</si>
  <si>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</si>
  <si>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</si>
  <si>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</si>
  <si>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</si>
  <si>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</si>
  <si>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</si>
  <si>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</si>
  <si>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</si>
  <si>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</si>
  <si>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</si>
  <si>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</si>
  <si>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</si>
  <si>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</si>
  <si>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</si>
  <si>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</si>
  <si>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</si>
  <si>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</si>
  <si>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</si>
  <si>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</si>
  <si>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</si>
  <si>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</si>
  <si>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</si>
  <si>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</si>
  <si>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</si>
  <si>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</si>
  <si>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</si>
  <si>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</si>
  <si>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</si>
  <si>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</si>
  <si>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</si>
  <si>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</si>
  <si>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</si>
  <si>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</si>
  <si>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</si>
  <si>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</si>
  <si>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</si>
  <si>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</si>
  <si>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</si>
  <si>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</si>
  <si>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</si>
  <si>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</si>
  <si>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</si>
  <si>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</si>
  <si>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</si>
  <si>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</si>
  <si>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</si>
  <si>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</si>
  <si>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</si>
  <si>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</si>
  <si>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</si>
  <si>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</si>
  <si>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</si>
  <si>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план на січень-вересень 2017р.</t>
  </si>
  <si>
    <t>станом на 15.09.2017</t>
  </si>
  <si>
    <r>
      <t xml:space="preserve">станом на 15.09.2017р.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</si>
  <si>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15.09.2017р.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</si>
  <si>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15.09.2017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</si>
</sst>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4"/>
      <color indexed="8"/>
      <name val="Times New Roman"/>
      <family val="1"/>
    </font>
    <font>
      <sz val="2.9"/>
      <color indexed="8"/>
      <name val="Times New Roman"/>
      <family val="1"/>
    </font>
    <font>
      <sz val="6.7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2" fillId="0" borderId="11" xfId="53" applyNumberFormat="1" applyBorder="1">
      <alignment/>
      <protection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5117553"/>
        <c:axId val="47622522"/>
      </c:lineChart>
      <c:catAx>
        <c:axId val="351175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22522"/>
        <c:crosses val="autoZero"/>
        <c:auto val="0"/>
        <c:lblOffset val="100"/>
        <c:tickLblSkip val="1"/>
        <c:noMultiLvlLbl val="0"/>
      </c:catAx>
      <c:valAx>
        <c:axId val="4762252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175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15.09.2017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3328283"/>
        <c:axId val="31519092"/>
      </c:bar3DChart>
      <c:catAx>
        <c:axId val="33328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19092"/>
        <c:crosses val="autoZero"/>
        <c:auto val="1"/>
        <c:lblOffset val="100"/>
        <c:tickLblSkip val="1"/>
        <c:noMultiLvlLbl val="0"/>
      </c:catAx>
      <c:valAx>
        <c:axId val="31519092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28283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5236373"/>
        <c:axId val="2909630"/>
      </c:bar3DChart>
      <c:catAx>
        <c:axId val="1523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09630"/>
        <c:crosses val="autoZero"/>
        <c:auto val="1"/>
        <c:lblOffset val="100"/>
        <c:tickLblSkip val="1"/>
        <c:noMultiLvlLbl val="0"/>
      </c:catAx>
      <c:valAx>
        <c:axId val="2909630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36373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5949515"/>
        <c:axId val="32219044"/>
      </c:lineChart>
      <c:catAx>
        <c:axId val="259495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19044"/>
        <c:crosses val="autoZero"/>
        <c:auto val="0"/>
        <c:lblOffset val="100"/>
        <c:tickLblSkip val="1"/>
        <c:noMultiLvlLbl val="0"/>
      </c:catAx>
      <c:valAx>
        <c:axId val="3221904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4951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1535941"/>
        <c:axId val="59605742"/>
      </c:lineChart>
      <c:catAx>
        <c:axId val="215359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05742"/>
        <c:crosses val="autoZero"/>
        <c:auto val="0"/>
        <c:lblOffset val="100"/>
        <c:tickLblSkip val="1"/>
        <c:noMultiLvlLbl val="0"/>
      </c:catAx>
      <c:valAx>
        <c:axId val="596057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53594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6689631"/>
        <c:axId val="63335768"/>
      </c:lineChart>
      <c:catAx>
        <c:axId val="666896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35768"/>
        <c:crosses val="autoZero"/>
        <c:auto val="0"/>
        <c:lblOffset val="100"/>
        <c:tickLblSkip val="1"/>
        <c:noMultiLvlLbl val="0"/>
      </c:catAx>
      <c:valAx>
        <c:axId val="633357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8963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3151001"/>
        <c:axId val="29923554"/>
      </c:lineChart>
      <c:catAx>
        <c:axId val="331510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23554"/>
        <c:crosses val="autoZero"/>
        <c:auto val="0"/>
        <c:lblOffset val="100"/>
        <c:tickLblSkip val="1"/>
        <c:noMultiLvlLbl val="0"/>
      </c:catAx>
      <c:valAx>
        <c:axId val="299235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1510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876531"/>
        <c:axId val="7888780"/>
      </c:lineChart>
      <c:catAx>
        <c:axId val="8765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88780"/>
        <c:crosses val="autoZero"/>
        <c:auto val="0"/>
        <c:lblOffset val="100"/>
        <c:tickLblSkip val="1"/>
        <c:noMultiLvlLbl val="0"/>
      </c:catAx>
      <c:valAx>
        <c:axId val="788878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653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890157"/>
        <c:axId val="35011414"/>
      </c:lineChart>
      <c:catAx>
        <c:axId val="38901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11414"/>
        <c:crosses val="autoZero"/>
        <c:auto val="0"/>
        <c:lblOffset val="100"/>
        <c:tickLblSkip val="1"/>
        <c:noMultiLvlLbl val="0"/>
      </c:catAx>
      <c:valAx>
        <c:axId val="3501141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015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6667271"/>
        <c:axId val="17352256"/>
      </c:lineChart>
      <c:catAx>
        <c:axId val="466672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52256"/>
        <c:crosses val="autoZero"/>
        <c:auto val="0"/>
        <c:lblOffset val="100"/>
        <c:tickLblSkip val="1"/>
        <c:noMultiLvlLbl val="0"/>
      </c:catAx>
      <c:valAx>
        <c:axId val="1735225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6727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21952577"/>
        <c:axId val="63355466"/>
      </c:lineChart>
      <c:catAx>
        <c:axId val="219525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55466"/>
        <c:crosses val="autoZero"/>
        <c:auto val="0"/>
        <c:lblOffset val="100"/>
        <c:tickLblSkip val="1"/>
        <c:noMultiLvlLbl val="0"/>
      </c:catAx>
      <c:valAx>
        <c:axId val="6335546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5257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925 923,9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- 65 382,7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- 66 267,3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40904249.89999995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75</v>
      </c>
      <c r="Q1" s="144"/>
      <c r="R1" s="144"/>
      <c r="S1" s="144"/>
      <c r="T1" s="144"/>
      <c r="U1" s="145"/>
    </row>
    <row r="2" spans="1:21" ht="15" thickBot="1">
      <c r="A2" s="146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66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2" t="s">
        <v>47</v>
      </c>
      <c r="T3" s="153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4">
        <v>0</v>
      </c>
      <c r="T4" s="155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6">
        <v>0</v>
      </c>
      <c r="T5" s="137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8">
        <v>0</v>
      </c>
      <c r="T7" s="139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6">
        <v>0</v>
      </c>
      <c r="T14" s="137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6">
        <v>1</v>
      </c>
      <c r="T15" s="137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6">
        <v>0</v>
      </c>
      <c r="T17" s="137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6">
        <v>0</v>
      </c>
      <c r="T18" s="137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6">
        <v>0</v>
      </c>
      <c r="T19" s="137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6">
        <v>0</v>
      </c>
      <c r="T21" s="137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5">
        <f>SUM(S4:S22)</f>
        <v>1</v>
      </c>
      <c r="T23" s="126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7" t="s">
        <v>33</v>
      </c>
      <c r="Q26" s="127"/>
      <c r="R26" s="127"/>
      <c r="S26" s="12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29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>
        <v>42767</v>
      </c>
      <c r="Q28" s="132">
        <f>'[2]січень 17'!$D$94</f>
        <v>9505.30341</v>
      </c>
      <c r="R28" s="132"/>
      <c r="S28" s="13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/>
      <c r="Q29" s="132"/>
      <c r="R29" s="132"/>
      <c r="S29" s="13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3" t="s">
        <v>45</v>
      </c>
      <c r="R31" s="13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5" t="s">
        <v>40</v>
      </c>
      <c r="R32" s="13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7" t="s">
        <v>30</v>
      </c>
      <c r="Q36" s="127"/>
      <c r="R36" s="127"/>
      <c r="S36" s="12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4" t="s">
        <v>31</v>
      </c>
      <c r="Q37" s="124"/>
      <c r="R37" s="124"/>
      <c r="S37" s="124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9">
        <v>42767</v>
      </c>
      <c r="Q38" s="131">
        <f>104633628.96/1000</f>
        <v>104633.62895999999</v>
      </c>
      <c r="R38" s="131"/>
      <c r="S38" s="13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/>
      <c r="Q39" s="131"/>
      <c r="R39" s="131"/>
      <c r="S39" s="13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79" t="s">
        <v>117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80"/>
      <c r="M26" s="180"/>
      <c r="N26" s="180"/>
    </row>
    <row r="27" spans="1:16" ht="54" customHeight="1">
      <c r="A27" s="174" t="s">
        <v>32</v>
      </c>
      <c r="B27" s="170" t="s">
        <v>43</v>
      </c>
      <c r="C27" s="170"/>
      <c r="D27" s="164" t="s">
        <v>49</v>
      </c>
      <c r="E27" s="176"/>
      <c r="F27" s="177" t="s">
        <v>44</v>
      </c>
      <c r="G27" s="163"/>
      <c r="H27" s="178" t="s">
        <v>52</v>
      </c>
      <c r="I27" s="164"/>
      <c r="J27" s="171"/>
      <c r="K27" s="172"/>
      <c r="L27" s="167" t="s">
        <v>36</v>
      </c>
      <c r="M27" s="168"/>
      <c r="N27" s="169"/>
      <c r="O27" s="161" t="s">
        <v>118</v>
      </c>
      <c r="P27" s="162"/>
    </row>
    <row r="28" spans="1:16" ht="30.75" customHeight="1">
      <c r="A28" s="175"/>
      <c r="B28" s="48" t="s">
        <v>114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3"/>
      <c r="P28" s="164"/>
    </row>
    <row r="29" spans="1:16" ht="23.25" customHeight="1" thickBot="1">
      <c r="A29" s="44">
        <f>вересень!S40</f>
        <v>40904.249899999944</v>
      </c>
      <c r="B29" s="49">
        <v>26430</v>
      </c>
      <c r="C29" s="49">
        <v>6211.96</v>
      </c>
      <c r="D29" s="49">
        <v>39500</v>
      </c>
      <c r="E29" s="49">
        <v>3.81</v>
      </c>
      <c r="F29" s="49">
        <v>27750</v>
      </c>
      <c r="G29" s="49">
        <v>9229.55</v>
      </c>
      <c r="H29" s="49">
        <v>9</v>
      </c>
      <c r="I29" s="49">
        <v>10</v>
      </c>
      <c r="J29" s="49"/>
      <c r="K29" s="49"/>
      <c r="L29" s="63">
        <f>H29+F29+D29+J29+B29</f>
        <v>93689</v>
      </c>
      <c r="M29" s="50">
        <f>C29+E29+G29+I29</f>
        <v>15455.32</v>
      </c>
      <c r="N29" s="51">
        <f>M29-L29</f>
        <v>-78233.68</v>
      </c>
      <c r="O29" s="165">
        <f>вересень!S30</f>
        <v>998.1595</v>
      </c>
      <c r="P29" s="166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547140</v>
      </c>
      <c r="C48" s="32">
        <v>511329.97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136433</v>
      </c>
      <c r="C49" s="32">
        <v>125204.38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149912.7</v>
      </c>
      <c r="C50" s="32">
        <v>154681.61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17259.1</v>
      </c>
      <c r="C51" s="32">
        <v>17259.93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94800</v>
      </c>
      <c r="C52" s="32">
        <v>65086.8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5460</v>
      </c>
      <c r="C53" s="32">
        <v>4873.33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22100</v>
      </c>
      <c r="C54" s="32"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19086.400000000052</v>
      </c>
      <c r="C55" s="12">
        <v>26992.870000000064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992191.2000000001</v>
      </c>
      <c r="C56" s="9">
        <v>925923.9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6211.96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9229.55</v>
      </c>
    </row>
    <row r="61" spans="1:3" ht="25.5">
      <c r="A61" s="83" t="s">
        <v>56</v>
      </c>
      <c r="B61" s="9">
        <f>H29</f>
        <v>9</v>
      </c>
      <c r="C61" s="9">
        <f>I29</f>
        <v>10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70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74</v>
      </c>
      <c r="Q1" s="144"/>
      <c r="R1" s="144"/>
      <c r="S1" s="144"/>
      <c r="T1" s="144"/>
      <c r="U1" s="145"/>
    </row>
    <row r="2" spans="1:21" ht="15" thickBot="1">
      <c r="A2" s="146" t="s">
        <v>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73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8" t="s">
        <v>47</v>
      </c>
      <c r="T3" s="15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4">
        <v>0</v>
      </c>
      <c r="T4" s="155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6">
        <v>0</v>
      </c>
      <c r="T5" s="137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8">
        <v>1</v>
      </c>
      <c r="T7" s="139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6">
        <v>0</v>
      </c>
      <c r="T14" s="137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6">
        <v>0</v>
      </c>
      <c r="T15" s="137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6">
        <v>0</v>
      </c>
      <c r="T17" s="137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6">
        <v>0</v>
      </c>
      <c r="T18" s="137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6">
        <v>0</v>
      </c>
      <c r="T19" s="137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6">
        <v>0</v>
      </c>
      <c r="T21" s="137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6">
        <v>0</v>
      </c>
      <c r="T23" s="157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5">
        <f>SUM(S4:S23)</f>
        <v>1</v>
      </c>
      <c r="T24" s="126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7" t="s">
        <v>33</v>
      </c>
      <c r="Q27" s="127"/>
      <c r="R27" s="127"/>
      <c r="S27" s="12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8" t="s">
        <v>29</v>
      </c>
      <c r="Q28" s="128"/>
      <c r="R28" s="128"/>
      <c r="S28" s="12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9">
        <v>42795</v>
      </c>
      <c r="Q29" s="132">
        <f>'[2]лютий'!$D$94</f>
        <v>7713.34596</v>
      </c>
      <c r="R29" s="132"/>
      <c r="S29" s="13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0"/>
      <c r="Q30" s="132"/>
      <c r="R30" s="132"/>
      <c r="S30" s="13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3" t="s">
        <v>45</v>
      </c>
      <c r="R32" s="13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5" t="s">
        <v>40</v>
      </c>
      <c r="R33" s="13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7" t="s">
        <v>30</v>
      </c>
      <c r="Q37" s="127"/>
      <c r="R37" s="127"/>
      <c r="S37" s="12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4" t="s">
        <v>31</v>
      </c>
      <c r="Q38" s="124"/>
      <c r="R38" s="124"/>
      <c r="S38" s="124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9">
        <v>42795</v>
      </c>
      <c r="Q39" s="131">
        <v>115182.07822999997</v>
      </c>
      <c r="R39" s="131"/>
      <c r="S39" s="13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0"/>
      <c r="Q40" s="131"/>
      <c r="R40" s="131"/>
      <c r="S40" s="13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78</v>
      </c>
      <c r="S1" s="144"/>
      <c r="T1" s="144"/>
      <c r="U1" s="144"/>
      <c r="V1" s="144"/>
      <c r="W1" s="145"/>
    </row>
    <row r="2" spans="1:23" ht="15" thickBot="1">
      <c r="A2" s="146" t="s">
        <v>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84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8" t="s">
        <v>47</v>
      </c>
      <c r="V3" s="15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4">
        <v>0</v>
      </c>
      <c r="V4" s="155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6">
        <v>0</v>
      </c>
      <c r="V8" s="137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6">
        <v>0</v>
      </c>
      <c r="V9" s="137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6">
        <v>0</v>
      </c>
      <c r="V11" s="137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6">
        <v>0</v>
      </c>
      <c r="V17" s="137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6">
        <v>0</v>
      </c>
      <c r="V20" s="137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6">
        <v>0</v>
      </c>
      <c r="V21" s="137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6">
        <v>0</v>
      </c>
      <c r="V22" s="137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6">
        <v>0</v>
      </c>
      <c r="V24" s="137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6">
        <v>0</v>
      </c>
      <c r="V25" s="157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5">
        <f>SUM(U4:U25)</f>
        <v>1</v>
      </c>
      <c r="V26" s="126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42826</v>
      </c>
      <c r="S31" s="132">
        <f>'[2]березень'!$D$97</f>
        <v>1399.2856000000002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42826</v>
      </c>
      <c r="S41" s="131">
        <v>114548.88999999997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87</v>
      </c>
      <c r="S1" s="144"/>
      <c r="T1" s="144"/>
      <c r="U1" s="144"/>
      <c r="V1" s="144"/>
      <c r="W1" s="145"/>
    </row>
    <row r="2" spans="1:23" ht="15" thickBot="1">
      <c r="A2" s="146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89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4">
        <v>0</v>
      </c>
      <c r="V4" s="155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6">
        <v>1</v>
      </c>
      <c r="V5" s="137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8">
        <v>0</v>
      </c>
      <c r="V6" s="139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8">
        <v>0</v>
      </c>
      <c r="V7" s="139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6">
        <v>0</v>
      </c>
      <c r="V10" s="137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6">
        <v>0</v>
      </c>
      <c r="V11" s="137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6">
        <v>0</v>
      </c>
      <c r="V12" s="137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6">
        <v>0</v>
      </c>
      <c r="V20" s="137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6">
        <v>1</v>
      </c>
      <c r="V22" s="137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5">
        <f>SUM(U4:U22)</f>
        <v>2</v>
      </c>
      <c r="V23" s="126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7" t="s">
        <v>33</v>
      </c>
      <c r="S26" s="127"/>
      <c r="T26" s="127"/>
      <c r="U26" s="127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29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>
        <v>42856</v>
      </c>
      <c r="S28" s="132">
        <f>'[2]квітень'!$D$97</f>
        <v>102.57358</v>
      </c>
      <c r="T28" s="132"/>
      <c r="U28" s="13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/>
      <c r="S29" s="132"/>
      <c r="T29" s="132"/>
      <c r="U29" s="13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3" t="s">
        <v>45</v>
      </c>
      <c r="T31" s="13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5" t="s">
        <v>40</v>
      </c>
      <c r="T32" s="13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7" t="s">
        <v>30</v>
      </c>
      <c r="S36" s="127"/>
      <c r="T36" s="127"/>
      <c r="U36" s="127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9">
        <v>42856</v>
      </c>
      <c r="S38" s="131">
        <v>94413.13370999995</v>
      </c>
      <c r="T38" s="131"/>
      <c r="U38" s="13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/>
      <c r="S39" s="131"/>
      <c r="T39" s="131"/>
      <c r="U39" s="13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92</v>
      </c>
      <c r="S1" s="144"/>
      <c r="T1" s="144"/>
      <c r="U1" s="144"/>
      <c r="V1" s="144"/>
      <c r="W1" s="145"/>
    </row>
    <row r="2" spans="1:23" ht="15" thickBot="1">
      <c r="A2" s="146" t="s">
        <v>94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95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4">
        <v>0</v>
      </c>
      <c r="V4" s="155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8">
        <v>1</v>
      </c>
      <c r="V7" s="139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6">
        <v>0</v>
      </c>
      <c r="V9" s="137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6">
        <v>0</v>
      </c>
      <c r="V10" s="137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6">
        <v>0</v>
      </c>
      <c r="V12" s="137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6">
        <v>0</v>
      </c>
      <c r="V14" s="137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6">
        <v>0</v>
      </c>
      <c r="V17" s="137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6">
        <v>0</v>
      </c>
      <c r="V20" s="137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6">
        <v>0</v>
      </c>
      <c r="V23" s="137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5">
        <f>SUM(U4:U23)</f>
        <v>1</v>
      </c>
      <c r="V24" s="126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42887</v>
      </c>
      <c r="S29" s="132">
        <f>'[2]травень'!$D$97</f>
        <v>1135.71022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42887</v>
      </c>
      <c r="S39" s="131">
        <v>59637.061719999954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98</v>
      </c>
      <c r="S1" s="144"/>
      <c r="T1" s="144"/>
      <c r="U1" s="144"/>
      <c r="V1" s="144"/>
      <c r="W1" s="145"/>
    </row>
    <row r="2" spans="1:23" ht="15" thickBot="1">
      <c r="A2" s="146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100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4">
        <v>0</v>
      </c>
      <c r="V4" s="155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6">
        <v>0</v>
      </c>
      <c r="V5" s="137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8">
        <v>1</v>
      </c>
      <c r="V6" s="139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8">
        <v>0</v>
      </c>
      <c r="V7" s="139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6">
        <v>0</v>
      </c>
      <c r="V8" s="137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6">
        <v>0</v>
      </c>
      <c r="V9" s="137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6">
        <v>0</v>
      </c>
      <c r="V11" s="137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6">
        <v>0</v>
      </c>
      <c r="V12" s="137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6">
        <v>0</v>
      </c>
      <c r="V13" s="137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6">
        <v>0</v>
      </c>
      <c r="V14" s="137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6">
        <v>0</v>
      </c>
      <c r="V15" s="137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6">
        <v>0</v>
      </c>
      <c r="V17" s="137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6">
        <v>0</v>
      </c>
      <c r="V20" s="137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6">
        <v>0</v>
      </c>
      <c r="V22" s="137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6">
        <v>0</v>
      </c>
      <c r="V23" s="137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5">
        <f>SUM(U4:U23)</f>
        <v>1</v>
      </c>
      <c r="V24" s="126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42917</v>
      </c>
      <c r="S29" s="132">
        <f>'[2]червень'!$D$97</f>
        <v>225.52589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42917</v>
      </c>
      <c r="S39" s="131">
        <v>31922.249009999945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103</v>
      </c>
      <c r="S1" s="144"/>
      <c r="T1" s="144"/>
      <c r="U1" s="144"/>
      <c r="V1" s="144"/>
      <c r="W1" s="145"/>
    </row>
    <row r="2" spans="1:23" ht="15" thickBot="1">
      <c r="A2" s="146" t="s">
        <v>104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105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6">
        <v>0</v>
      </c>
      <c r="V5" s="137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8">
        <v>0</v>
      </c>
      <c r="V6" s="139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6">
        <v>0</v>
      </c>
      <c r="V9" s="137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6">
        <v>0</v>
      </c>
      <c r="V10" s="137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6">
        <v>0</v>
      </c>
      <c r="V11" s="137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6">
        <v>0</v>
      </c>
      <c r="V16" s="137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6">
        <v>0</v>
      </c>
      <c r="V17" s="137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6">
        <v>0</v>
      </c>
      <c r="V18" s="137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6">
        <v>0</v>
      </c>
      <c r="V20" s="137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6">
        <v>0</v>
      </c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5">
        <f>SUM(U4:U24)</f>
        <v>1</v>
      </c>
      <c r="V25" s="126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42948</v>
      </c>
      <c r="S30" s="132">
        <f>'[2]липень'!$D$97</f>
        <v>1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42948</v>
      </c>
      <c r="S40" s="131">
        <f>'[3]залишки  (2)'!$K$6/1000</f>
        <v>40904.249899999944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107</v>
      </c>
      <c r="S1" s="144"/>
      <c r="T1" s="144"/>
      <c r="U1" s="144"/>
      <c r="V1" s="144"/>
      <c r="W1" s="145"/>
    </row>
    <row r="2" spans="1:23" ht="15" thickBot="1">
      <c r="A2" s="146" t="s">
        <v>108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110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8">
        <v>0</v>
      </c>
      <c r="V6" s="139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6">
        <v>0</v>
      </c>
      <c r="V12" s="137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6">
        <v>0</v>
      </c>
      <c r="V14" s="137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6">
        <v>0</v>
      </c>
      <c r="V15" s="137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6">
        <v>0</v>
      </c>
      <c r="V19" s="137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6">
        <v>0</v>
      </c>
      <c r="V20" s="137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6">
        <v>0</v>
      </c>
      <c r="V21" s="137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6">
        <v>0</v>
      </c>
      <c r="V24" s="137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5">
        <f>SUM(U4:U24)</f>
        <v>1</v>
      </c>
      <c r="V26" s="126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42979</v>
      </c>
      <c r="S31" s="132">
        <f>'[4]серпень'!$D$97</f>
        <v>50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42979</v>
      </c>
      <c r="S41" s="131">
        <v>53176.6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113</v>
      </c>
      <c r="S1" s="144"/>
      <c r="T1" s="144"/>
      <c r="U1" s="144"/>
      <c r="V1" s="144"/>
      <c r="W1" s="145"/>
    </row>
    <row r="2" spans="1:23" ht="15" thickBot="1">
      <c r="A2" s="146" t="s">
        <v>115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116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AVERAGE(N4:N13)</f>
        <v>4040.970999999999</v>
      </c>
      <c r="R4" s="71">
        <v>0</v>
      </c>
      <c r="S4" s="72">
        <v>0</v>
      </c>
      <c r="T4" s="73">
        <v>418.6</v>
      </c>
      <c r="U4" s="154">
        <v>0</v>
      </c>
      <c r="V4" s="155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4041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4041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4041</v>
      </c>
      <c r="R7" s="77">
        <v>0</v>
      </c>
      <c r="S7" s="78">
        <v>0</v>
      </c>
      <c r="T7" s="79">
        <v>0</v>
      </c>
      <c r="U7" s="138">
        <v>0</v>
      </c>
      <c r="V7" s="139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4041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4041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4041</v>
      </c>
      <c r="R10" s="77">
        <v>0</v>
      </c>
      <c r="S10" s="78">
        <v>0</v>
      </c>
      <c r="T10" s="76">
        <v>20.7</v>
      </c>
      <c r="U10" s="136">
        <v>0</v>
      </c>
      <c r="V10" s="137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4041</v>
      </c>
      <c r="R11" s="75">
        <v>0</v>
      </c>
      <c r="S11" s="69">
        <v>0</v>
      </c>
      <c r="T11" s="76">
        <v>0</v>
      </c>
      <c r="U11" s="136">
        <v>1</v>
      </c>
      <c r="V11" s="137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4041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4041</v>
      </c>
      <c r="R13" s="75">
        <v>241.8</v>
      </c>
      <c r="S13" s="69">
        <v>0</v>
      </c>
      <c r="T13" s="76">
        <v>756.3</v>
      </c>
      <c r="U13" s="136">
        <v>0</v>
      </c>
      <c r="V13" s="137"/>
      <c r="W13" s="74">
        <f t="shared" si="3"/>
        <v>998.0999999999999</v>
      </c>
    </row>
    <row r="14" spans="1:23" ht="12.75">
      <c r="A14" s="10">
        <v>42993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4041</v>
      </c>
      <c r="R14" s="75"/>
      <c r="S14" s="69"/>
      <c r="T14" s="80"/>
      <c r="U14" s="136"/>
      <c r="V14" s="137"/>
      <c r="W14" s="74">
        <f t="shared" si="3"/>
        <v>0</v>
      </c>
    </row>
    <row r="15" spans="1:23" ht="12.75">
      <c r="A15" s="10">
        <v>42996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4041</v>
      </c>
      <c r="R15" s="75"/>
      <c r="S15" s="69"/>
      <c r="T15" s="80"/>
      <c r="U15" s="136"/>
      <c r="V15" s="137"/>
      <c r="W15" s="74">
        <f t="shared" si="3"/>
        <v>0</v>
      </c>
    </row>
    <row r="16" spans="1:23" ht="12.75">
      <c r="A16" s="10">
        <v>42997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4041</v>
      </c>
      <c r="R16" s="75"/>
      <c r="S16" s="69"/>
      <c r="T16" s="80"/>
      <c r="U16" s="136"/>
      <c r="V16" s="137"/>
      <c r="W16" s="74">
        <f t="shared" si="3"/>
        <v>0</v>
      </c>
    </row>
    <row r="17" spans="1:23" ht="12.75">
      <c r="A17" s="10">
        <v>42998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4041</v>
      </c>
      <c r="R17" s="75"/>
      <c r="S17" s="69"/>
      <c r="T17" s="80"/>
      <c r="U17" s="136"/>
      <c r="V17" s="137"/>
      <c r="W17" s="74">
        <f t="shared" si="3"/>
        <v>0</v>
      </c>
    </row>
    <row r="18" spans="1:23" ht="12.75">
      <c r="A18" s="10">
        <v>42999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5500</v>
      </c>
      <c r="P18" s="3">
        <f>N18/O18</f>
        <v>0</v>
      </c>
      <c r="Q18" s="2">
        <v>4041</v>
      </c>
      <c r="R18" s="75"/>
      <c r="S18" s="69"/>
      <c r="T18" s="76"/>
      <c r="U18" s="136"/>
      <c r="V18" s="137"/>
      <c r="W18" s="74">
        <f t="shared" si="3"/>
        <v>0</v>
      </c>
    </row>
    <row r="19" spans="1:23" ht="12.75">
      <c r="A19" s="10">
        <v>43000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4041</v>
      </c>
      <c r="R19" s="75"/>
      <c r="S19" s="69"/>
      <c r="T19" s="76"/>
      <c r="U19" s="136"/>
      <c r="V19" s="137"/>
      <c r="W19" s="74">
        <f t="shared" si="3"/>
        <v>0</v>
      </c>
    </row>
    <row r="20" spans="1:23" ht="12.75">
      <c r="A20" s="10">
        <v>43003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4041</v>
      </c>
      <c r="R20" s="75"/>
      <c r="S20" s="69"/>
      <c r="T20" s="76"/>
      <c r="U20" s="136"/>
      <c r="V20" s="137"/>
      <c r="W20" s="74">
        <f t="shared" si="3"/>
        <v>0</v>
      </c>
    </row>
    <row r="21" spans="1:23" ht="12.75">
      <c r="A21" s="10">
        <v>43004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4041</v>
      </c>
      <c r="R21" s="81"/>
      <c r="S21" s="80"/>
      <c r="T21" s="76"/>
      <c r="U21" s="136"/>
      <c r="V21" s="137"/>
      <c r="W21" s="74">
        <f t="shared" si="3"/>
        <v>0</v>
      </c>
    </row>
    <row r="22" spans="1:23" ht="12.75">
      <c r="A22" s="10">
        <v>43005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4500</v>
      </c>
      <c r="P22" s="3">
        <f>N22/O22</f>
        <v>0</v>
      </c>
      <c r="Q22" s="2">
        <v>4041</v>
      </c>
      <c r="R22" s="81"/>
      <c r="S22" s="80"/>
      <c r="T22" s="76"/>
      <c r="U22" s="136"/>
      <c r="V22" s="137"/>
      <c r="W22" s="74">
        <f t="shared" si="3"/>
        <v>0</v>
      </c>
    </row>
    <row r="23" spans="1:23" ht="12.75">
      <c r="A23" s="10">
        <v>43006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6500</v>
      </c>
      <c r="P23" s="3">
        <f>N23/O23</f>
        <v>0</v>
      </c>
      <c r="Q23" s="2">
        <v>4041</v>
      </c>
      <c r="R23" s="81"/>
      <c r="S23" s="80"/>
      <c r="T23" s="76"/>
      <c r="U23" s="136"/>
      <c r="V23" s="137"/>
      <c r="W23" s="74">
        <f t="shared" si="3"/>
        <v>0</v>
      </c>
    </row>
    <row r="24" spans="1:23" ht="13.5" thickBot="1">
      <c r="A24" s="10">
        <v>43007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13893.4</f>
        <v>13893.4</v>
      </c>
      <c r="P24" s="3">
        <f t="shared" si="2"/>
        <v>0</v>
      </c>
      <c r="Q24" s="2">
        <v>4041</v>
      </c>
      <c r="R24" s="81"/>
      <c r="S24" s="80"/>
      <c r="T24" s="76"/>
      <c r="U24" s="136"/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26549.700000000004</v>
      </c>
      <c r="C25" s="92">
        <f t="shared" si="4"/>
        <v>368.29999999999995</v>
      </c>
      <c r="D25" s="115">
        <f t="shared" si="4"/>
        <v>368.29999999999995</v>
      </c>
      <c r="E25" s="115">
        <f t="shared" si="4"/>
        <v>0</v>
      </c>
      <c r="F25" s="92">
        <f t="shared" si="4"/>
        <v>359.79999999999995</v>
      </c>
      <c r="G25" s="92">
        <f t="shared" si="4"/>
        <v>4943.4</v>
      </c>
      <c r="H25" s="92">
        <f t="shared" si="4"/>
        <v>3812.4</v>
      </c>
      <c r="I25" s="92">
        <f t="shared" si="4"/>
        <v>941.5000000000001</v>
      </c>
      <c r="J25" s="92">
        <f t="shared" si="4"/>
        <v>339.7</v>
      </c>
      <c r="K25" s="92">
        <f t="shared" si="4"/>
        <v>540</v>
      </c>
      <c r="L25" s="92">
        <f t="shared" si="4"/>
        <v>2426.9</v>
      </c>
      <c r="M25" s="91">
        <f t="shared" si="4"/>
        <v>128.00999999999942</v>
      </c>
      <c r="N25" s="91">
        <f t="shared" si="4"/>
        <v>40409.70999999999</v>
      </c>
      <c r="O25" s="91">
        <f>SUM(O4:O24)-1</f>
        <v>105792.4</v>
      </c>
      <c r="P25" s="93">
        <f>N25/O25</f>
        <v>0.38197176734812704</v>
      </c>
      <c r="Q25" s="2"/>
      <c r="R25" s="82">
        <f>SUM(R4:R24)</f>
        <v>241.8</v>
      </c>
      <c r="S25" s="82">
        <f>SUM(S4:S24)</f>
        <v>0</v>
      </c>
      <c r="T25" s="82">
        <f>SUM(T4:T24)</f>
        <v>1195.6</v>
      </c>
      <c r="U25" s="125">
        <f>SUM(U4:U24)</f>
        <v>1</v>
      </c>
      <c r="V25" s="126"/>
      <c r="W25" s="82">
        <f>R25+S25+U25+T25+V25</f>
        <v>1438.3999999999999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42993</v>
      </c>
      <c r="S30" s="132">
        <v>998.1595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42993</v>
      </c>
      <c r="S40" s="131">
        <v>40904.249899999944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2017-09-15T08:31:07Z</dcterms:modified>
  <cp:category/>
  <cp:version/>
  <cp:contentType/>
  <cp:contentStatus/>
</cp:coreProperties>
</file>